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6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ldouglas/Desktop/"/>
    </mc:Choice>
  </mc:AlternateContent>
  <bookViews>
    <workbookView xWindow="0" yWindow="460" windowWidth="29760" windowHeight="29180"/>
  </bookViews>
  <sheets>
    <sheet name="ServClean USA Dilution Calc" sheetId="1" r:id="rId1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3" i="1"/>
  <c r="G44" i="1"/>
  <c r="G43" i="1"/>
  <c r="G42" i="1"/>
  <c r="G41" i="1"/>
  <c r="K44" i="1"/>
  <c r="K43" i="1"/>
  <c r="K42" i="1"/>
  <c r="K41" i="1"/>
  <c r="O44" i="1"/>
  <c r="O43" i="1"/>
  <c r="O42" i="1"/>
  <c r="O41" i="1"/>
  <c r="S42" i="1"/>
  <c r="T42" i="1"/>
  <c r="U42" i="1"/>
  <c r="S43" i="1"/>
  <c r="T43" i="1"/>
  <c r="U43" i="1"/>
  <c r="S44" i="1"/>
  <c r="T44" i="1"/>
  <c r="U44" i="1"/>
  <c r="S41" i="1"/>
  <c r="T41" i="1"/>
  <c r="U41" i="1"/>
  <c r="P42" i="1"/>
  <c r="Q42" i="1"/>
  <c r="P43" i="1"/>
  <c r="Q43" i="1"/>
  <c r="P44" i="1"/>
  <c r="Q44" i="1"/>
  <c r="P41" i="1"/>
  <c r="Q41" i="1"/>
  <c r="L42" i="1"/>
  <c r="M42" i="1"/>
  <c r="L43" i="1"/>
  <c r="M43" i="1"/>
  <c r="L44" i="1"/>
  <c r="M44" i="1"/>
  <c r="L41" i="1"/>
  <c r="M41" i="1"/>
  <c r="H42" i="1"/>
  <c r="I42" i="1"/>
  <c r="H43" i="1"/>
  <c r="I43" i="1"/>
  <c r="H44" i="1"/>
  <c r="I44" i="1"/>
  <c r="H41" i="1"/>
  <c r="I41" i="1"/>
  <c r="L34" i="1"/>
  <c r="M34" i="1"/>
  <c r="L35" i="1"/>
  <c r="M35" i="1"/>
  <c r="L36" i="1"/>
  <c r="M36" i="1"/>
  <c r="L33" i="1"/>
  <c r="M33" i="1"/>
  <c r="H34" i="1"/>
  <c r="I34" i="1"/>
  <c r="H35" i="1"/>
  <c r="I35" i="1"/>
  <c r="H36" i="1"/>
  <c r="I36" i="1"/>
  <c r="H33" i="1"/>
  <c r="I33" i="1"/>
  <c r="L28" i="1"/>
  <c r="M28" i="1"/>
  <c r="L27" i="1"/>
  <c r="M27" i="1"/>
  <c r="H28" i="1"/>
  <c r="I28" i="1"/>
  <c r="H27" i="1"/>
  <c r="I27" i="1"/>
  <c r="P22" i="1"/>
  <c r="Q22" i="1"/>
  <c r="P21" i="1"/>
  <c r="Q21" i="1"/>
  <c r="L22" i="1"/>
  <c r="M22" i="1"/>
  <c r="L21" i="1"/>
  <c r="M21" i="1"/>
  <c r="P16" i="1"/>
  <c r="L16" i="1"/>
  <c r="H16" i="1"/>
  <c r="P15" i="1"/>
  <c r="L15" i="1"/>
  <c r="H15" i="1"/>
  <c r="P14" i="1"/>
  <c r="L14" i="1"/>
  <c r="H14" i="1"/>
  <c r="P13" i="1"/>
  <c r="L13" i="1"/>
  <c r="H13" i="1"/>
</calcChain>
</file>

<file path=xl/sharedStrings.xml><?xml version="1.0" encoding="utf-8"?>
<sst xmlns="http://schemas.openxmlformats.org/spreadsheetml/2006/main" count="107" uniqueCount="39">
  <si>
    <t>Product Code</t>
  </si>
  <si>
    <t>Pack Size</t>
  </si>
  <si>
    <t>Yield (gal)</t>
  </si>
  <si>
    <t>Price per Gallon</t>
  </si>
  <si>
    <t>Price per Quart</t>
  </si>
  <si>
    <t>19301-F4</t>
  </si>
  <si>
    <t>4 x 1 gal</t>
  </si>
  <si>
    <t>1 gal</t>
  </si>
  <si>
    <t>19301-1S</t>
  </si>
  <si>
    <t>4 x 0.52 gal</t>
  </si>
  <si>
    <t>0.52 gal</t>
  </si>
  <si>
    <t>19302-F4</t>
  </si>
  <si>
    <t>19313-F4</t>
  </si>
  <si>
    <t>19304-F4</t>
  </si>
  <si>
    <t>19304-F6</t>
  </si>
  <si>
    <t>4 x 0.5 gal</t>
  </si>
  <si>
    <t>0.5 gal</t>
  </si>
  <si>
    <t>19319U-4</t>
  </si>
  <si>
    <t>19319U-1S</t>
  </si>
  <si>
    <t>Insert Price</t>
  </si>
  <si>
    <t>Dilution Cost Calculator</t>
  </si>
  <si>
    <t>ServClean® CLEAN</t>
  </si>
  <si>
    <t>ServClean® DEGREASE</t>
  </si>
  <si>
    <t>ServClean® FOAM DG</t>
  </si>
  <si>
    <t>ServClean® DISH HD</t>
  </si>
  <si>
    <t>Light Duty 1:128</t>
  </si>
  <si>
    <t>Medium Duty 1:32</t>
  </si>
  <si>
    <t>Heavy Duty 1:12</t>
  </si>
  <si>
    <t>Regular Duty  1:64</t>
  </si>
  <si>
    <t>Heavy Duty 1:16</t>
  </si>
  <si>
    <t>Description</t>
  </si>
  <si>
    <t>Insert Case Price</t>
  </si>
  <si>
    <t>ServClean® SANITIZE</t>
  </si>
  <si>
    <t>Light Duty 1:85</t>
  </si>
  <si>
    <r>
      <t xml:space="preserve"> 1:512
(FOOD CONTACT SANITIZING)
</t>
    </r>
    <r>
      <rPr>
        <b/>
        <sz val="12"/>
        <color theme="0"/>
        <rFont val="Calibri (Body)"/>
      </rPr>
      <t>(150 ppm Active, 300 ppm hard water)</t>
    </r>
  </si>
  <si>
    <r>
      <rPr>
        <b/>
        <sz val="15"/>
        <color theme="1"/>
        <rFont val="Calibri (Body)"/>
      </rPr>
      <t xml:space="preserve"> 1:376
(FOOD CONTACT SANITIZING)</t>
    </r>
    <r>
      <rPr>
        <b/>
        <sz val="12"/>
        <color theme="1"/>
        <rFont val="Calibri"/>
        <family val="2"/>
        <scheme val="minor"/>
      </rPr>
      <t xml:space="preserve">
 (200 ppm Active, 500 ppm hard water)</t>
    </r>
  </si>
  <si>
    <r>
      <rPr>
        <b/>
        <sz val="15"/>
        <color theme="1"/>
        <rFont val="Calibri (Body)"/>
      </rPr>
      <t xml:space="preserve"> 1:192
(FOOD CONTACT SANITIZING)</t>
    </r>
    <r>
      <rPr>
        <b/>
        <sz val="12"/>
        <color theme="1"/>
        <rFont val="Calibri"/>
        <family val="2"/>
        <scheme val="minor"/>
      </rPr>
      <t xml:space="preserve">
(400 ppm Active, 1000 ppm hard water)</t>
    </r>
  </si>
  <si>
    <r>
      <t xml:space="preserve"> 1:128
(NON-FOOD CONTACT SANITIZING)
</t>
    </r>
    <r>
      <rPr>
        <b/>
        <sz val="12"/>
        <color theme="1"/>
        <rFont val="Calibri (Body)"/>
      </rPr>
      <t>(Potable Water Rinse Required)</t>
    </r>
  </si>
  <si>
    <t>Enter the case price in the light blue highlighted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</si>
</sst>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0"/>
      <name val="Calibri"/>
      <scheme val="minor"/>
    </font>
    <font>
      <b/>
      <sz val="15"/>
      <color theme="1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 (Body)"/>
    </font>
    <font>
      <b/>
      <sz val="15"/>
      <color theme="1"/>
      <name val="Calibri (Body)"/>
    </font>
    <font>
      <b/>
      <sz val="12"/>
      <color theme="1"/>
      <name val="Calibri (Body)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164" fontId="1" fillId="0" borderId="0" xfId="0" applyNumberFormat="1" applyFont="1" applyBorder="1"/>
    <xf numFmtId="4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/>
    <xf numFmtId="14" fontId="1" fillId="0" borderId="0" xfId="0" applyNumberFormat="1" applyFont="1" applyBorder="1"/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5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8" fillId="10" borderId="1" xfId="0" applyNumberFormat="1" applyFont="1" applyFill="1" applyBorder="1"/>
    <xf numFmtId="0" fontId="12" fillId="0" borderId="0" xfId="0" applyFont="1" applyAlignment="1">
      <alignment vertical="center"/>
    </xf>
    <xf numFmtId="0" fontId="12" fillId="1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C749F"/>
      <color rgb="FF705EA0"/>
      <color rgb="FFB293FF"/>
      <color rgb="FFAD8FFA"/>
      <color rgb="FF9179D0"/>
      <color rgb="FF836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417689</xdr:colOff>
      <xdr:row>0</xdr:row>
      <xdr:rowOff>229048</xdr:rowOff>
    </xdr:from>
    <xdr:to>
      <xdr:col>12</xdr:col>
      <xdr:colOff>357312</xdr:colOff>
      <xdr:row>6</xdr:row>
      <xdr:rowOff>94813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7022" y="229048"/>
          <a:ext cx="5367867" cy="1728432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381000</xdr:colOff>
      <xdr:row>7</xdr:row>
      <xdr:rowOff>145346</xdr:rowOff>
    </xdr:from>
    <xdr:to>
      <xdr:col>12</xdr:col>
      <xdr:colOff>0</xdr:colOff>
      <xdr:row>7</xdr:row>
      <xdr:rowOff>754946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1444" y="2318457"/>
          <a:ext cx="705556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V44"/>
  <sheetViews>
    <sheetView showGridLines="0" showRowColHeaders="0" tabSelected="1" zoomScale="90" zoomScaleNormal="90" zoomScalePageLayoutView="90" workbookViewId="0">
      <selection activeCell="L22" sqref="L22"/>
    </sheetView>
  </sheetViews>
  <sheetFormatPr baseColWidth="10" defaultColWidth="10.1640625" defaultRowHeight="15" x14ac:dyDescent="0.2"/>
  <cols>
    <col min="1" max="1" width="10.1640625" style="1"/>
    <col min="2" max="2" width="15.33203125" style="1" customWidth="1"/>
    <col min="3" max="3" width="24.5" style="1" bestFit="1" customWidth="1"/>
    <col min="4" max="4" width="11.5" style="1" bestFit="1" customWidth="1"/>
    <col min="5" max="5" width="15.83203125" style="1" customWidth="1"/>
    <col min="6" max="6" width="2.5" style="1" customWidth="1"/>
    <col min="7" max="7" width="14.6640625" style="2" customWidth="1"/>
    <col min="8" max="8" width="11" style="1" customWidth="1"/>
    <col min="9" max="9" width="12.1640625" style="1" customWidth="1"/>
    <col min="10" max="10" width="3.1640625" style="1" customWidth="1"/>
    <col min="11" max="11" width="16.5" style="2" customWidth="1"/>
    <col min="12" max="12" width="14.33203125" style="2" customWidth="1"/>
    <col min="13" max="13" width="11.5" style="1" customWidth="1"/>
    <col min="14" max="14" width="3.6640625" style="1" customWidth="1"/>
    <col min="15" max="15" width="13.5" style="1" customWidth="1"/>
    <col min="16" max="16" width="13.1640625" style="1" customWidth="1"/>
    <col min="17" max="17" width="11.5" style="2" customWidth="1"/>
    <col min="18" max="18" width="4.5" style="1" customWidth="1"/>
    <col min="19" max="19" width="11" style="1" customWidth="1"/>
    <col min="20" max="20" width="10.1640625" style="1"/>
    <col min="21" max="21" width="21.6640625" style="1" customWidth="1"/>
    <col min="22" max="16384" width="10.1640625" style="1"/>
  </cols>
  <sheetData>
    <row r="1" spans="1:17" ht="24" customHeight="1" x14ac:dyDescent="0.2"/>
    <row r="2" spans="1:17" ht="24" customHeight="1" x14ac:dyDescent="0.2"/>
    <row r="3" spans="1:17" ht="24" customHeight="1" x14ac:dyDescent="0.2"/>
    <row r="4" spans="1:17" ht="24" customHeight="1" x14ac:dyDescent="0.2"/>
    <row r="5" spans="1:17" ht="24" customHeight="1" x14ac:dyDescent="0.2"/>
    <row r="6" spans="1:17" ht="24" customHeight="1" x14ac:dyDescent="0.2"/>
    <row r="7" spans="1:17" ht="24" customHeight="1" x14ac:dyDescent="0.2"/>
    <row r="8" spans="1:17" s="3" customFormat="1" ht="65" customHeight="1" x14ac:dyDescent="0.2">
      <c r="B8" s="54" t="s">
        <v>20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s="3" customFormat="1" ht="25" customHeight="1" x14ac:dyDescent="0.2">
      <c r="A9" s="36"/>
      <c r="B9" s="37" t="s">
        <v>38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ht="26" customHeight="1" x14ac:dyDescent="0.2"/>
    <row r="11" spans="1:17" s="5" customFormat="1" ht="33" customHeight="1" x14ac:dyDescent="0.2">
      <c r="E11" s="6" t="s">
        <v>19</v>
      </c>
      <c r="F11" s="7"/>
      <c r="G11" s="47" t="s">
        <v>25</v>
      </c>
      <c r="H11" s="47"/>
      <c r="I11" s="47"/>
      <c r="J11" s="4"/>
      <c r="K11" s="48" t="s">
        <v>26</v>
      </c>
      <c r="L11" s="48"/>
      <c r="M11" s="48"/>
      <c r="N11" s="4"/>
      <c r="O11" s="49" t="s">
        <v>27</v>
      </c>
      <c r="P11" s="49"/>
      <c r="Q11" s="49"/>
    </row>
    <row r="12" spans="1:17" s="5" customFormat="1" ht="45" customHeight="1" x14ac:dyDescent="0.2">
      <c r="B12" s="23" t="s">
        <v>0</v>
      </c>
      <c r="C12" s="24" t="s">
        <v>30</v>
      </c>
      <c r="D12" s="24" t="s">
        <v>1</v>
      </c>
      <c r="E12" s="24" t="s">
        <v>31</v>
      </c>
      <c r="G12" s="24" t="s">
        <v>2</v>
      </c>
      <c r="H12" s="31" t="s">
        <v>3</v>
      </c>
      <c r="I12" s="31" t="s">
        <v>4</v>
      </c>
      <c r="J12" s="32"/>
      <c r="K12" s="24" t="s">
        <v>2</v>
      </c>
      <c r="L12" s="31" t="s">
        <v>3</v>
      </c>
      <c r="M12" s="31" t="s">
        <v>4</v>
      </c>
      <c r="N12" s="32"/>
      <c r="O12" s="24" t="s">
        <v>2</v>
      </c>
      <c r="P12" s="31" t="s">
        <v>3</v>
      </c>
      <c r="Q12" s="31" t="s">
        <v>4</v>
      </c>
    </row>
    <row r="13" spans="1:17" s="5" customFormat="1" ht="23" customHeight="1" x14ac:dyDescent="0.2">
      <c r="B13" s="40" t="s">
        <v>5</v>
      </c>
      <c r="C13" s="38" t="s">
        <v>21</v>
      </c>
      <c r="D13" s="22" t="s">
        <v>6</v>
      </c>
      <c r="E13" s="35"/>
      <c r="G13" s="22">
        <v>516</v>
      </c>
      <c r="H13" s="25">
        <f>E13/G13</f>
        <v>0</v>
      </c>
      <c r="I13" s="26"/>
      <c r="J13" s="27"/>
      <c r="K13" s="22">
        <v>132</v>
      </c>
      <c r="L13" s="25">
        <f>E13/K13</f>
        <v>0</v>
      </c>
      <c r="M13" s="26"/>
      <c r="N13" s="27"/>
      <c r="O13" s="22">
        <v>52</v>
      </c>
      <c r="P13" s="25">
        <f>E13/O13</f>
        <v>0</v>
      </c>
      <c r="Q13" s="26"/>
    </row>
    <row r="14" spans="1:17" s="5" customFormat="1" ht="24" customHeight="1" x14ac:dyDescent="0.2">
      <c r="B14" s="40"/>
      <c r="C14" s="39"/>
      <c r="D14" s="22" t="s">
        <v>7</v>
      </c>
      <c r="E14" s="35"/>
      <c r="G14" s="22">
        <v>129</v>
      </c>
      <c r="H14" s="25">
        <f>E14/G14</f>
        <v>0</v>
      </c>
      <c r="I14" s="26"/>
      <c r="J14" s="27"/>
      <c r="K14" s="22">
        <v>33</v>
      </c>
      <c r="L14" s="25">
        <f>E14/K14</f>
        <v>0</v>
      </c>
      <c r="M14" s="26"/>
      <c r="N14" s="27"/>
      <c r="O14" s="22">
        <v>13</v>
      </c>
      <c r="P14" s="25">
        <f>E14/O14</f>
        <v>0</v>
      </c>
      <c r="Q14" s="26"/>
    </row>
    <row r="15" spans="1:17" s="5" customFormat="1" ht="28" customHeight="1" x14ac:dyDescent="0.2">
      <c r="B15" s="40" t="s">
        <v>8</v>
      </c>
      <c r="C15" s="38" t="s">
        <v>21</v>
      </c>
      <c r="D15" s="22" t="s">
        <v>9</v>
      </c>
      <c r="E15" s="35"/>
      <c r="G15" s="22">
        <v>268.32</v>
      </c>
      <c r="H15" s="25">
        <f>E15/G15</f>
        <v>0</v>
      </c>
      <c r="I15" s="26"/>
      <c r="J15" s="27"/>
      <c r="K15" s="22">
        <v>68.64</v>
      </c>
      <c r="L15" s="25">
        <f>E15/K15</f>
        <v>0</v>
      </c>
      <c r="M15" s="26"/>
      <c r="N15" s="27"/>
      <c r="O15" s="22">
        <v>27.04</v>
      </c>
      <c r="P15" s="25">
        <f>E15/O15</f>
        <v>0</v>
      </c>
      <c r="Q15" s="26"/>
    </row>
    <row r="16" spans="1:17" s="5" customFormat="1" ht="25" customHeight="1" x14ac:dyDescent="0.2">
      <c r="B16" s="40"/>
      <c r="C16" s="39"/>
      <c r="D16" s="22" t="s">
        <v>10</v>
      </c>
      <c r="E16" s="35"/>
      <c r="G16" s="22">
        <v>67.08</v>
      </c>
      <c r="H16" s="25">
        <f>E16/G16</f>
        <v>0</v>
      </c>
      <c r="I16" s="26"/>
      <c r="J16" s="27"/>
      <c r="K16" s="22">
        <v>17.16</v>
      </c>
      <c r="L16" s="25">
        <f>E16/K16</f>
        <v>0</v>
      </c>
      <c r="M16" s="26"/>
      <c r="N16" s="27"/>
      <c r="O16" s="22">
        <v>6.76</v>
      </c>
      <c r="P16" s="25">
        <f>E16/O16</f>
        <v>0</v>
      </c>
      <c r="Q16" s="26"/>
    </row>
    <row r="17" spans="2:17" s="5" customFormat="1" ht="26" customHeight="1" x14ac:dyDescent="0.2">
      <c r="B17" s="12"/>
      <c r="C17" s="12"/>
      <c r="D17" s="9"/>
      <c r="E17" s="14"/>
      <c r="G17" s="9"/>
      <c r="H17" s="13"/>
      <c r="K17" s="9"/>
      <c r="L17" s="13"/>
      <c r="N17" s="15"/>
      <c r="O17" s="9"/>
      <c r="P17" s="13"/>
    </row>
    <row r="18" spans="2:17" s="5" customFormat="1" ht="16" x14ac:dyDescent="0.2">
      <c r="G18" s="51"/>
      <c r="H18" s="51"/>
      <c r="I18" s="51"/>
      <c r="J18" s="9"/>
      <c r="K18" s="51"/>
      <c r="L18" s="51"/>
      <c r="M18" s="51"/>
      <c r="N18" s="16"/>
      <c r="O18" s="51"/>
      <c r="P18" s="51"/>
      <c r="Q18" s="51"/>
    </row>
    <row r="19" spans="2:17" s="5" customFormat="1" ht="34" customHeight="1" x14ac:dyDescent="0.2">
      <c r="G19" s="51"/>
      <c r="H19" s="51"/>
      <c r="I19" s="51"/>
      <c r="J19" s="9"/>
      <c r="K19" s="48" t="s">
        <v>28</v>
      </c>
      <c r="L19" s="48"/>
      <c r="M19" s="48"/>
      <c r="N19" s="8"/>
      <c r="O19" s="49" t="s">
        <v>29</v>
      </c>
      <c r="P19" s="49"/>
      <c r="Q19" s="49"/>
    </row>
    <row r="20" spans="2:17" s="5" customFormat="1" ht="42" customHeight="1" x14ac:dyDescent="0.2">
      <c r="B20" s="23" t="s">
        <v>0</v>
      </c>
      <c r="C20" s="24" t="s">
        <v>30</v>
      </c>
      <c r="D20" s="24" t="s">
        <v>1</v>
      </c>
      <c r="E20" s="24" t="s">
        <v>31</v>
      </c>
      <c r="G20" s="10"/>
      <c r="H20" s="11"/>
      <c r="I20" s="11"/>
      <c r="J20" s="11"/>
      <c r="K20" s="24" t="s">
        <v>2</v>
      </c>
      <c r="L20" s="31" t="s">
        <v>3</v>
      </c>
      <c r="M20" s="31" t="s">
        <v>4</v>
      </c>
      <c r="N20" s="29"/>
      <c r="O20" s="24" t="s">
        <v>2</v>
      </c>
      <c r="P20" s="31" t="s">
        <v>3</v>
      </c>
      <c r="Q20" s="31" t="s">
        <v>4</v>
      </c>
    </row>
    <row r="21" spans="2:17" s="5" customFormat="1" ht="26" customHeight="1" x14ac:dyDescent="0.2">
      <c r="B21" s="40" t="s">
        <v>11</v>
      </c>
      <c r="C21" s="40" t="s">
        <v>22</v>
      </c>
      <c r="D21" s="22" t="s">
        <v>6</v>
      </c>
      <c r="E21" s="35"/>
      <c r="G21" s="9"/>
      <c r="H21" s="13"/>
      <c r="K21" s="22">
        <v>260</v>
      </c>
      <c r="L21" s="25">
        <f>E21/K21</f>
        <v>0</v>
      </c>
      <c r="M21" s="25">
        <f>L21/4</f>
        <v>0</v>
      </c>
      <c r="N21" s="15"/>
      <c r="O21" s="22">
        <v>68</v>
      </c>
      <c r="P21" s="25">
        <f>E21/O21</f>
        <v>0</v>
      </c>
      <c r="Q21" s="25">
        <f>P21/4</f>
        <v>0</v>
      </c>
    </row>
    <row r="22" spans="2:17" s="5" customFormat="1" ht="25" customHeight="1" x14ac:dyDescent="0.2">
      <c r="B22" s="40"/>
      <c r="C22" s="40"/>
      <c r="D22" s="22" t="s">
        <v>7</v>
      </c>
      <c r="E22" s="35"/>
      <c r="G22" s="9"/>
      <c r="H22" s="13"/>
      <c r="K22" s="22">
        <v>65</v>
      </c>
      <c r="L22" s="25">
        <f>E22/K22</f>
        <v>0</v>
      </c>
      <c r="M22" s="25">
        <f>L22/4</f>
        <v>0</v>
      </c>
      <c r="N22" s="15"/>
      <c r="O22" s="22">
        <v>17</v>
      </c>
      <c r="P22" s="25">
        <f>E22/O22</f>
        <v>0</v>
      </c>
      <c r="Q22" s="25">
        <f>P22/4</f>
        <v>0</v>
      </c>
    </row>
    <row r="23" spans="2:17" s="5" customFormat="1" ht="26" customHeight="1" x14ac:dyDescent="0.2">
      <c r="D23" s="9"/>
      <c r="G23" s="9"/>
      <c r="K23" s="9"/>
      <c r="N23" s="15"/>
    </row>
    <row r="24" spans="2:17" s="5" customFormat="1" ht="16" x14ac:dyDescent="0.2">
      <c r="G24" s="51"/>
      <c r="H24" s="51"/>
      <c r="I24" s="51"/>
      <c r="J24" s="9"/>
      <c r="K24" s="51"/>
      <c r="L24" s="51"/>
      <c r="M24" s="51"/>
      <c r="N24" s="16"/>
      <c r="O24" s="51"/>
      <c r="P24" s="51"/>
      <c r="Q24" s="51"/>
    </row>
    <row r="25" spans="2:17" s="7" customFormat="1" ht="40" customHeight="1" x14ac:dyDescent="0.2">
      <c r="G25" s="47" t="s">
        <v>25</v>
      </c>
      <c r="H25" s="47"/>
      <c r="I25" s="47"/>
      <c r="J25" s="8"/>
      <c r="K25" s="48" t="s">
        <v>28</v>
      </c>
      <c r="L25" s="48"/>
      <c r="M25" s="48"/>
      <c r="N25" s="18"/>
      <c r="O25" s="50"/>
      <c r="P25" s="50"/>
      <c r="Q25" s="50"/>
    </row>
    <row r="26" spans="2:17" s="5" customFormat="1" ht="48" customHeight="1" x14ac:dyDescent="0.2">
      <c r="B26" s="23" t="s">
        <v>0</v>
      </c>
      <c r="C26" s="24" t="s">
        <v>30</v>
      </c>
      <c r="D26" s="24" t="s">
        <v>1</v>
      </c>
      <c r="E26" s="24" t="s">
        <v>31</v>
      </c>
      <c r="G26" s="24" t="s">
        <v>2</v>
      </c>
      <c r="H26" s="31" t="s">
        <v>3</v>
      </c>
      <c r="I26" s="31" t="s">
        <v>4</v>
      </c>
      <c r="J26" s="29"/>
      <c r="K26" s="24" t="s">
        <v>2</v>
      </c>
      <c r="L26" s="31" t="s">
        <v>3</v>
      </c>
      <c r="M26" s="31" t="s">
        <v>4</v>
      </c>
      <c r="N26" s="17"/>
      <c r="O26" s="10"/>
      <c r="P26" s="11"/>
      <c r="Q26" s="11"/>
    </row>
    <row r="27" spans="2:17" s="5" customFormat="1" ht="24" customHeight="1" x14ac:dyDescent="0.2">
      <c r="B27" s="40" t="s">
        <v>12</v>
      </c>
      <c r="C27" s="40" t="s">
        <v>23</v>
      </c>
      <c r="D27" s="22" t="s">
        <v>6</v>
      </c>
      <c r="E27" s="35"/>
      <c r="G27" s="22">
        <v>516</v>
      </c>
      <c r="H27" s="25">
        <f>E27/G27</f>
        <v>0</v>
      </c>
      <c r="I27" s="25">
        <f>H27/4</f>
        <v>0</v>
      </c>
      <c r="J27" s="28"/>
      <c r="K27" s="22">
        <v>260</v>
      </c>
      <c r="L27" s="25">
        <f>E27/K27</f>
        <v>0</v>
      </c>
      <c r="M27" s="25">
        <f>L27/4</f>
        <v>0</v>
      </c>
      <c r="N27" s="15"/>
      <c r="P27" s="19"/>
    </row>
    <row r="28" spans="2:17" s="5" customFormat="1" ht="24" customHeight="1" x14ac:dyDescent="0.2">
      <c r="B28" s="40"/>
      <c r="C28" s="40"/>
      <c r="D28" s="22" t="s">
        <v>7</v>
      </c>
      <c r="E28" s="35"/>
      <c r="G28" s="22">
        <v>129</v>
      </c>
      <c r="H28" s="25">
        <f>E28/G28</f>
        <v>0</v>
      </c>
      <c r="I28" s="25">
        <f>H28/4</f>
        <v>0</v>
      </c>
      <c r="J28" s="28"/>
      <c r="K28" s="22">
        <v>65</v>
      </c>
      <c r="L28" s="25">
        <f>E28/K28</f>
        <v>0</v>
      </c>
      <c r="M28" s="25">
        <f>L28/4</f>
        <v>0</v>
      </c>
      <c r="N28" s="15"/>
      <c r="P28" s="19"/>
    </row>
    <row r="29" spans="2:17" s="5" customFormat="1" ht="25" customHeight="1" x14ac:dyDescent="0.2">
      <c r="D29" s="9"/>
      <c r="G29" s="9"/>
      <c r="J29" s="15"/>
      <c r="K29" s="9"/>
      <c r="N29" s="15"/>
    </row>
    <row r="30" spans="2:17" s="5" customFormat="1" ht="16" x14ac:dyDescent="0.2">
      <c r="G30" s="51"/>
      <c r="H30" s="51"/>
      <c r="I30" s="51"/>
      <c r="J30" s="16"/>
      <c r="K30" s="51"/>
      <c r="L30" s="51"/>
      <c r="M30" s="51"/>
      <c r="N30" s="16"/>
      <c r="O30" s="51"/>
      <c r="P30" s="51"/>
      <c r="Q30" s="51"/>
    </row>
    <row r="31" spans="2:17" s="7" customFormat="1" ht="40" customHeight="1" x14ac:dyDescent="0.2">
      <c r="G31" s="47" t="s">
        <v>33</v>
      </c>
      <c r="H31" s="47"/>
      <c r="I31" s="47"/>
      <c r="J31" s="8"/>
      <c r="K31" s="48" t="s">
        <v>28</v>
      </c>
      <c r="L31" s="48"/>
      <c r="M31" s="48"/>
      <c r="N31" s="18"/>
      <c r="O31" s="50"/>
      <c r="P31" s="50"/>
      <c r="Q31" s="50"/>
    </row>
    <row r="32" spans="2:17" s="5" customFormat="1" ht="42" customHeight="1" x14ac:dyDescent="0.2">
      <c r="B32" s="23" t="s">
        <v>0</v>
      </c>
      <c r="C32" s="24" t="s">
        <v>30</v>
      </c>
      <c r="D32" s="24" t="s">
        <v>1</v>
      </c>
      <c r="E32" s="24" t="s">
        <v>31</v>
      </c>
      <c r="G32" s="24" t="s">
        <v>2</v>
      </c>
      <c r="H32" s="31" t="s">
        <v>3</v>
      </c>
      <c r="I32" s="31" t="s">
        <v>4</v>
      </c>
      <c r="J32" s="17"/>
      <c r="K32" s="24" t="s">
        <v>2</v>
      </c>
      <c r="L32" s="31" t="s">
        <v>3</v>
      </c>
      <c r="M32" s="31" t="s">
        <v>4</v>
      </c>
      <c r="N32" s="17"/>
      <c r="O32" s="10"/>
      <c r="P32" s="11"/>
      <c r="Q32" s="11"/>
    </row>
    <row r="33" spans="2:22" s="5" customFormat="1" ht="27" customHeight="1" x14ac:dyDescent="0.2">
      <c r="B33" s="40" t="s">
        <v>13</v>
      </c>
      <c r="C33" s="40" t="s">
        <v>24</v>
      </c>
      <c r="D33" s="22" t="s">
        <v>6</v>
      </c>
      <c r="E33" s="35"/>
      <c r="G33" s="22">
        <f>(4*86)</f>
        <v>344</v>
      </c>
      <c r="H33" s="25">
        <f>E33/G33</f>
        <v>0</v>
      </c>
      <c r="I33" s="25">
        <f>H33/4</f>
        <v>0</v>
      </c>
      <c r="J33" s="28"/>
      <c r="K33" s="22">
        <v>260</v>
      </c>
      <c r="L33" s="25">
        <f>E33/K33</f>
        <v>0</v>
      </c>
      <c r="M33" s="25">
        <f>L33/4</f>
        <v>0</v>
      </c>
      <c r="N33" s="15"/>
      <c r="P33" s="19"/>
    </row>
    <row r="34" spans="2:22" s="5" customFormat="1" ht="25" customHeight="1" x14ac:dyDescent="0.2">
      <c r="B34" s="40"/>
      <c r="C34" s="40"/>
      <c r="D34" s="22" t="s">
        <v>7</v>
      </c>
      <c r="E34" s="35"/>
      <c r="G34" s="22">
        <v>86</v>
      </c>
      <c r="H34" s="25">
        <f>E34/G34</f>
        <v>0</v>
      </c>
      <c r="I34" s="25">
        <f t="shared" ref="I34:I36" si="0">H34/4</f>
        <v>0</v>
      </c>
      <c r="J34" s="28"/>
      <c r="K34" s="22">
        <v>65</v>
      </c>
      <c r="L34" s="25">
        <f>E34/K34</f>
        <v>0</v>
      </c>
      <c r="M34" s="25">
        <f t="shared" ref="M34:M36" si="1">L34/4</f>
        <v>0</v>
      </c>
      <c r="N34" s="15"/>
      <c r="P34" s="19"/>
    </row>
    <row r="35" spans="2:22" s="5" customFormat="1" ht="24" customHeight="1" x14ac:dyDescent="0.2">
      <c r="B35" s="40" t="s">
        <v>14</v>
      </c>
      <c r="C35" s="40" t="s">
        <v>24</v>
      </c>
      <c r="D35" s="22" t="s">
        <v>15</v>
      </c>
      <c r="E35" s="35"/>
      <c r="G35" s="22">
        <f>(4-0.5)*86</f>
        <v>301</v>
      </c>
      <c r="H35" s="25">
        <f>E35/G35</f>
        <v>0</v>
      </c>
      <c r="I35" s="25">
        <f t="shared" si="0"/>
        <v>0</v>
      </c>
      <c r="J35" s="28"/>
      <c r="K35" s="22">
        <v>130</v>
      </c>
      <c r="L35" s="25">
        <f>E35/K35</f>
        <v>0</v>
      </c>
      <c r="M35" s="25">
        <f t="shared" si="1"/>
        <v>0</v>
      </c>
      <c r="N35" s="15"/>
      <c r="P35" s="19"/>
    </row>
    <row r="36" spans="2:22" s="5" customFormat="1" ht="25" customHeight="1" x14ac:dyDescent="0.2">
      <c r="B36" s="40"/>
      <c r="C36" s="40"/>
      <c r="D36" s="22" t="s">
        <v>16</v>
      </c>
      <c r="E36" s="35"/>
      <c r="G36" s="22">
        <v>43</v>
      </c>
      <c r="H36" s="25">
        <f>E36/G36</f>
        <v>0</v>
      </c>
      <c r="I36" s="25">
        <f t="shared" si="0"/>
        <v>0</v>
      </c>
      <c r="J36" s="28"/>
      <c r="K36" s="22">
        <v>32.5</v>
      </c>
      <c r="L36" s="25">
        <f>E36/K36</f>
        <v>0</v>
      </c>
      <c r="M36" s="25">
        <f t="shared" si="1"/>
        <v>0</v>
      </c>
      <c r="N36" s="15"/>
      <c r="P36" s="19"/>
    </row>
    <row r="37" spans="2:22" s="5" customFormat="1" ht="25" customHeight="1" x14ac:dyDescent="0.2">
      <c r="B37" s="12"/>
      <c r="C37" s="12"/>
      <c r="D37" s="9"/>
      <c r="E37" s="14"/>
      <c r="G37" s="9"/>
      <c r="H37" s="13"/>
      <c r="J37" s="15"/>
      <c r="K37" s="9"/>
      <c r="N37" s="15"/>
      <c r="P37" s="20"/>
    </row>
    <row r="38" spans="2:22" s="5" customFormat="1" ht="16" x14ac:dyDescent="0.2">
      <c r="G38" s="51"/>
      <c r="H38" s="51"/>
      <c r="I38" s="51"/>
      <c r="J38" s="16"/>
      <c r="K38" s="51"/>
      <c r="L38" s="51"/>
      <c r="M38" s="51"/>
      <c r="N38" s="16"/>
      <c r="O38" s="51"/>
      <c r="P38" s="51"/>
      <c r="Q38" s="51"/>
    </row>
    <row r="39" spans="2:22" s="7" customFormat="1" ht="71.25" customHeight="1" x14ac:dyDescent="0.2">
      <c r="G39" s="41" t="s">
        <v>34</v>
      </c>
      <c r="H39" s="42"/>
      <c r="I39" s="42"/>
      <c r="J39" s="8"/>
      <c r="K39" s="43" t="s">
        <v>35</v>
      </c>
      <c r="L39" s="44"/>
      <c r="M39" s="44"/>
      <c r="N39" s="18"/>
      <c r="O39" s="45" t="s">
        <v>36</v>
      </c>
      <c r="P39" s="46"/>
      <c r="Q39" s="46"/>
      <c r="S39" s="52" t="s">
        <v>37</v>
      </c>
      <c r="T39" s="53"/>
      <c r="U39" s="53"/>
      <c r="V39" s="21"/>
    </row>
    <row r="40" spans="2:22" s="5" customFormat="1" ht="42" customHeight="1" x14ac:dyDescent="0.2">
      <c r="B40" s="23" t="s">
        <v>0</v>
      </c>
      <c r="C40" s="24" t="s">
        <v>30</v>
      </c>
      <c r="D40" s="24" t="s">
        <v>1</v>
      </c>
      <c r="E40" s="24" t="s">
        <v>31</v>
      </c>
      <c r="G40" s="24" t="s">
        <v>2</v>
      </c>
      <c r="H40" s="31" t="s">
        <v>3</v>
      </c>
      <c r="I40" s="31" t="s">
        <v>4</v>
      </c>
      <c r="J40" s="17"/>
      <c r="K40" s="24" t="s">
        <v>2</v>
      </c>
      <c r="L40" s="31" t="s">
        <v>3</v>
      </c>
      <c r="M40" s="31" t="s">
        <v>4</v>
      </c>
      <c r="N40" s="29"/>
      <c r="O40" s="24" t="s">
        <v>2</v>
      </c>
      <c r="P40" s="31" t="s">
        <v>3</v>
      </c>
      <c r="Q40" s="31" t="s">
        <v>4</v>
      </c>
      <c r="R40" s="30"/>
      <c r="S40" s="24" t="s">
        <v>2</v>
      </c>
      <c r="T40" s="31" t="s">
        <v>3</v>
      </c>
      <c r="U40" s="31" t="s">
        <v>4</v>
      </c>
      <c r="V40" s="15"/>
    </row>
    <row r="41" spans="2:22" s="5" customFormat="1" ht="23" customHeight="1" x14ac:dyDescent="0.2">
      <c r="B41" s="40" t="s">
        <v>17</v>
      </c>
      <c r="C41" s="40" t="s">
        <v>32</v>
      </c>
      <c r="D41" s="22" t="s">
        <v>6</v>
      </c>
      <c r="E41" s="35"/>
      <c r="G41" s="22">
        <f>4*513</f>
        <v>2052</v>
      </c>
      <c r="H41" s="33">
        <f>E41/G41</f>
        <v>0</v>
      </c>
      <c r="I41" s="33">
        <f>H41/4</f>
        <v>0</v>
      </c>
      <c r="K41" s="22">
        <f>4*377</f>
        <v>1508</v>
      </c>
      <c r="L41" s="33">
        <f>E41/K41</f>
        <v>0</v>
      </c>
      <c r="M41" s="33">
        <f>L41/4</f>
        <v>0</v>
      </c>
      <c r="N41" s="10"/>
      <c r="O41" s="22">
        <f>4*193</f>
        <v>772</v>
      </c>
      <c r="P41" s="34">
        <f>E41/O41</f>
        <v>0</v>
      </c>
      <c r="Q41" s="34">
        <f>P41/4</f>
        <v>0</v>
      </c>
      <c r="R41" s="10"/>
      <c r="S41" s="22">
        <f>4*129</f>
        <v>516</v>
      </c>
      <c r="T41" s="34">
        <f>E41/S41</f>
        <v>0</v>
      </c>
      <c r="U41" s="34">
        <f>T41/4</f>
        <v>0</v>
      </c>
    </row>
    <row r="42" spans="2:22" s="5" customFormat="1" ht="24" customHeight="1" x14ac:dyDescent="0.2">
      <c r="B42" s="40"/>
      <c r="C42" s="40"/>
      <c r="D42" s="22" t="s">
        <v>7</v>
      </c>
      <c r="E42" s="35"/>
      <c r="G42" s="22">
        <f>513</f>
        <v>513</v>
      </c>
      <c r="H42" s="33">
        <f>E42/G42</f>
        <v>0</v>
      </c>
      <c r="I42" s="33">
        <f t="shared" ref="I42:I44" si="2">H42/4</f>
        <v>0</v>
      </c>
      <c r="K42" s="22">
        <f>377</f>
        <v>377</v>
      </c>
      <c r="L42" s="33">
        <f>E42/K42</f>
        <v>0</v>
      </c>
      <c r="M42" s="33">
        <f t="shared" ref="M42:M44" si="3">L42/4</f>
        <v>0</v>
      </c>
      <c r="N42" s="10"/>
      <c r="O42" s="22">
        <f>193</f>
        <v>193</v>
      </c>
      <c r="P42" s="34">
        <f>E42/O42</f>
        <v>0</v>
      </c>
      <c r="Q42" s="34">
        <f t="shared" ref="Q42:Q44" si="4">P42/4</f>
        <v>0</v>
      </c>
      <c r="R42" s="10"/>
      <c r="S42" s="22">
        <f>129</f>
        <v>129</v>
      </c>
      <c r="T42" s="34">
        <f t="shared" ref="T42:T44" si="5">E42/S42</f>
        <v>0</v>
      </c>
      <c r="U42" s="34">
        <f t="shared" ref="U42:U44" si="6">T42/4</f>
        <v>0</v>
      </c>
    </row>
    <row r="43" spans="2:22" s="5" customFormat="1" ht="28" customHeight="1" x14ac:dyDescent="0.2">
      <c r="B43" s="40" t="s">
        <v>18</v>
      </c>
      <c r="C43" s="40" t="s">
        <v>32</v>
      </c>
      <c r="D43" s="22" t="s">
        <v>9</v>
      </c>
      <c r="E43" s="35"/>
      <c r="G43" s="22">
        <f>(4*0.52)*513</f>
        <v>1067.04</v>
      </c>
      <c r="H43" s="33">
        <f>E43/G43</f>
        <v>0</v>
      </c>
      <c r="I43" s="33">
        <f t="shared" si="2"/>
        <v>0</v>
      </c>
      <c r="K43" s="22">
        <f>(4*0.52)*377</f>
        <v>784.16000000000008</v>
      </c>
      <c r="L43" s="33">
        <f>E43/K43</f>
        <v>0</v>
      </c>
      <c r="M43" s="33">
        <f t="shared" si="3"/>
        <v>0</v>
      </c>
      <c r="N43" s="10"/>
      <c r="O43" s="22">
        <f>(4*0.52)*193</f>
        <v>401.44</v>
      </c>
      <c r="P43" s="34">
        <f>E43/O43</f>
        <v>0</v>
      </c>
      <c r="Q43" s="34">
        <f t="shared" si="4"/>
        <v>0</v>
      </c>
      <c r="R43" s="10"/>
      <c r="S43" s="22">
        <f>(4*0.52)*129</f>
        <v>268.32</v>
      </c>
      <c r="T43" s="34">
        <f t="shared" si="5"/>
        <v>0</v>
      </c>
      <c r="U43" s="34">
        <f t="shared" si="6"/>
        <v>0</v>
      </c>
    </row>
    <row r="44" spans="2:22" s="5" customFormat="1" ht="25" customHeight="1" x14ac:dyDescent="0.2">
      <c r="B44" s="40"/>
      <c r="C44" s="40"/>
      <c r="D44" s="22" t="s">
        <v>10</v>
      </c>
      <c r="E44" s="35"/>
      <c r="G44" s="22">
        <f>0.52*513</f>
        <v>266.76</v>
      </c>
      <c r="H44" s="33">
        <f>E44/G44</f>
        <v>0</v>
      </c>
      <c r="I44" s="33">
        <f t="shared" si="2"/>
        <v>0</v>
      </c>
      <c r="K44" s="22">
        <f>0.52*377</f>
        <v>196.04000000000002</v>
      </c>
      <c r="L44" s="33">
        <f>E44/K44</f>
        <v>0</v>
      </c>
      <c r="M44" s="33">
        <f t="shared" si="3"/>
        <v>0</v>
      </c>
      <c r="N44" s="10"/>
      <c r="O44" s="22">
        <f>0.52*193</f>
        <v>100.36</v>
      </c>
      <c r="P44" s="34">
        <f>E44/O44</f>
        <v>0</v>
      </c>
      <c r="Q44" s="34">
        <f t="shared" si="4"/>
        <v>0</v>
      </c>
      <c r="R44" s="10"/>
      <c r="S44" s="22">
        <f>0.52*129</f>
        <v>67.08</v>
      </c>
      <c r="T44" s="34">
        <f t="shared" si="5"/>
        <v>0</v>
      </c>
      <c r="U44" s="34">
        <f t="shared" si="6"/>
        <v>0</v>
      </c>
    </row>
  </sheetData>
  <mergeCells count="46">
    <mergeCell ref="G38:I38"/>
    <mergeCell ref="S39:U39"/>
    <mergeCell ref="B8:Q8"/>
    <mergeCell ref="B27:B28"/>
    <mergeCell ref="B33:B34"/>
    <mergeCell ref="B35:B36"/>
    <mergeCell ref="K38:M38"/>
    <mergeCell ref="O38:Q38"/>
    <mergeCell ref="G25:I25"/>
    <mergeCell ref="K25:M25"/>
    <mergeCell ref="O25:Q25"/>
    <mergeCell ref="K19:M19"/>
    <mergeCell ref="G31:I31"/>
    <mergeCell ref="O30:Q30"/>
    <mergeCell ref="G24:I24"/>
    <mergeCell ref="K24:M24"/>
    <mergeCell ref="O19:Q19"/>
    <mergeCell ref="G30:I30"/>
    <mergeCell ref="K30:M30"/>
    <mergeCell ref="G18:I18"/>
    <mergeCell ref="K18:M18"/>
    <mergeCell ref="O18:Q18"/>
    <mergeCell ref="O24:Q24"/>
    <mergeCell ref="C41:C42"/>
    <mergeCell ref="B43:B44"/>
    <mergeCell ref="G39:I39"/>
    <mergeCell ref="K39:M39"/>
    <mergeCell ref="O39:Q39"/>
    <mergeCell ref="C43:C44"/>
    <mergeCell ref="B41:B42"/>
    <mergeCell ref="B9:Q9"/>
    <mergeCell ref="C13:C14"/>
    <mergeCell ref="C15:C16"/>
    <mergeCell ref="C33:C34"/>
    <mergeCell ref="C35:C36"/>
    <mergeCell ref="B21:B22"/>
    <mergeCell ref="C21:C22"/>
    <mergeCell ref="C27:C28"/>
    <mergeCell ref="G11:I11"/>
    <mergeCell ref="K11:M11"/>
    <mergeCell ref="O11:Q11"/>
    <mergeCell ref="B13:B14"/>
    <mergeCell ref="B15:B16"/>
    <mergeCell ref="K31:M31"/>
    <mergeCell ref="O31:Q31"/>
    <mergeCell ref="G19:I19"/>
  </mergeCells>
  <phoneticPr fontId="3" type="noConversion"/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ServClean USA Dilution Calc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McMurray</dc:creator>
  <cp:lastModifiedBy>Microsoft Office User</cp:lastModifiedBy>
  <cp:lastPrinted>2017-09-20T13:47:49Z</cp:lastPrinted>
  <dcterms:created xsi:type="dcterms:W3CDTF">2017-09-06T15:17:08Z</dcterms:created>
  <dcterms:modified xsi:type="dcterms:W3CDTF">2018-12-11T16:40:53Z</dcterms:modified>
</cp:coreProperties>
</file>